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855" windowHeight="119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<sst xmlns="http://schemas.openxmlformats.org/spreadsheetml/2006/main" count="56" uniqueCount="44">
  <si>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excluidos</t>
  </si>
  <si>
    <t>compras</t>
  </si>
  <si>
    <t>iva transitorio</t>
  </si>
  <si>
    <t>ingresos</t>
  </si>
  <si>
    <t>iva descontable</t>
  </si>
  <si>
    <t>gasto o costo</t>
  </si>
  <si>
    <t>gravados 16%</t>
  </si>
  <si>
    <t>gravados 10%</t>
  </si>
  <si>
    <t>TOTAL</t>
  </si>
  <si>
    <t>costo o gasto</t>
  </si>
  <si>
    <t>Determinemos el Iva que se puede descontar:</t>
  </si>
  <si>
    <t>Iva descontable: 500.000 * 90% = 450.000.</t>
  </si>
  <si>
    <t>Iva descontable limitado al 10%: 450.000 * 33.3333% = 150.000. De los 450.000, 150.000 pagados a la tarifa general están limitados al 10%.</t>
  </si>
  <si>
    <t>Otra forma de llegar a lo mismo: 500.000 * (0.9*0.33333333).</t>
  </si>
  <si>
    <t>Ya tenemos que de 150.000 que corresponden a un Iva pagado al 16%, solo se podrá descontar un equivalente a una tarifa del 10%.</t>
  </si>
  <si>
    <t>Aplicamos una regla de tres:</t>
  </si>
  <si>
    <t>Concluimos que de los 500.000 pagados por Iva, una vez aplicados los artículos 490 y 485 solo es posible descontar el valor de 393.350 (500.000-50.000-56.250)</t>
  </si>
  <si>
    <t>Se disminuyen 50.000 que son imputables a las ventas excluidas y 56.250 que corresponden al exceso de la tarifa del 16% sobre la tafia generada del 10%.</t>
  </si>
  <si>
    <t>La forma propuesta aquí es solo una propuesta, no pretendemos ser una autoridad en la interpretación y aplicación de la norma, por lo que cada quien deberá evaluarla antes de decidir su aplicación.</t>
  </si>
  <si>
    <t>ingresos gravados</t>
  </si>
  <si>
    <t>iva descontable limitado al 10%</t>
  </si>
  <si>
    <t xml:space="preserve">Ahora bien, de los 450.000 de Iva descontable pagado a la tarifa general, una parte de este es imputable a las ventas que generaron una tarifa del 10%, </t>
  </si>
  <si>
    <t>y según el artículo 490 del E. T, del 16% pagado, solo se puede descontar un 10%.</t>
  </si>
  <si>
    <t xml:space="preserve">Si 150.000 = 16%, entonces X = 10%. Así nos queda: X = (150.000 * 0,10)/0,16 = 93.750. Una pequeña prueba: </t>
  </si>
  <si>
    <t>Valor de la compra antes de Iva es de 937.500 (937.500 * 16% = 150.000 y 937.500 * 10% = 93.750). Esto significa que de los 150.000 no se puede descontar el valor de $56.250.</t>
  </si>
  <si>
    <t xml:space="preserve">No debemos olvidar que las ventas exentas no tienen limitación alguna. Estas se computan con las ventas de tarifas diferenciales </t>
  </si>
  <si>
    <t>para efectos de determinar la proporción de las tarifas limitadas, puesto que la venta exenta es una venta que se considera gravada a la tarida del 0%.</t>
  </si>
  <si>
    <t>regla de tres</t>
  </si>
  <si>
    <t>exceso de iva</t>
  </si>
  <si>
    <t>iva a descontar</t>
  </si>
  <si>
    <t>gravados 20%</t>
  </si>
  <si>
    <t>total compras</t>
  </si>
  <si>
    <t>iva descontable del 10%</t>
  </si>
  <si>
    <t>iva descontable limitado al 16%</t>
  </si>
  <si>
    <t>prorrateo  20% del 16%</t>
  </si>
  <si>
    <t>prorrateo  20% del 10%</t>
  </si>
  <si>
    <t>exceso</t>
  </si>
  <si>
    <t>prorrateo 16% del 10%</t>
  </si>
  <si>
    <t xml:space="preserve">prorrateo reteiva </t>
  </si>
  <si>
    <t xml:space="preserve">exceso </t>
  </si>
  <si>
    <t>reteiva 50% del 16%</t>
  </si>
  <si>
    <t>%</t>
  </si>
  <si>
    <t>gravados 1,6%</t>
  </si>
  <si>
    <t>Exentos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</si>
</sst>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%"/>
    <numFmt numFmtId="181" formatCode="0.000%"/>
    <numFmt numFmtId="182" formatCode="0.0000%"/>
    <numFmt numFmtId="183" formatCode="0.0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52" applyNumberFormat="1" applyFont="1" applyAlignment="1">
      <alignment/>
    </xf>
    <xf numFmtId="0" fontId="34" fillId="33" borderId="0" xfId="0" applyFont="1" applyFill="1" applyAlignment="1">
      <alignment/>
    </xf>
    <xf numFmtId="3" fontId="34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29" fillId="0" borderId="12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34" fillId="0" borderId="13" xfId="0" applyFont="1" applyBorder="1" applyAlignment="1">
      <alignment/>
    </xf>
    <xf numFmtId="3" fontId="34" fillId="0" borderId="14" xfId="0" applyNumberFormat="1" applyFont="1" applyBorder="1" applyAlignment="1">
      <alignment/>
    </xf>
    <xf numFmtId="0" fontId="34" fillId="0" borderId="12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34" fillId="12" borderId="15" xfId="0" applyFont="1" applyFill="1" applyBorder="1" applyAlignment="1">
      <alignment/>
    </xf>
    <xf numFmtId="0" fontId="34" fillId="6" borderId="13" xfId="0" applyFont="1" applyFill="1" applyBorder="1" applyAlignment="1">
      <alignment/>
    </xf>
    <xf numFmtId="3" fontId="34" fillId="6" borderId="16" xfId="0" applyNumberFormat="1" applyFont="1" applyFill="1" applyBorder="1" applyAlignment="1">
      <alignment/>
    </xf>
    <xf numFmtId="3" fontId="29" fillId="0" borderId="17" xfId="0" applyNumberFormat="1" applyFont="1" applyBorder="1" applyAlignment="1">
      <alignment/>
    </xf>
    <xf numFmtId="171" fontId="0" fillId="10" borderId="12" xfId="0" applyNumberFormat="1" applyFill="1" applyBorder="1" applyAlignment="1">
      <alignment/>
    </xf>
    <xf numFmtId="3" fontId="0" fillId="10" borderId="0" xfId="0" applyNumberFormat="1" applyFill="1" applyBorder="1" applyAlignment="1">
      <alignment/>
    </xf>
    <xf numFmtId="3" fontId="0" fillId="10" borderId="17" xfId="0" applyNumberFormat="1" applyFill="1" applyBorder="1" applyAlignment="1">
      <alignment/>
    </xf>
    <xf numFmtId="3" fontId="34" fillId="10" borderId="17" xfId="0" applyNumberFormat="1" applyFont="1" applyFill="1" applyBorder="1" applyAlignment="1">
      <alignment/>
    </xf>
    <xf numFmtId="171" fontId="0" fillId="34" borderId="12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34" fillId="34" borderId="17" xfId="0" applyNumberFormat="1" applyFont="1" applyFill="1" applyBorder="1" applyAlignment="1">
      <alignment/>
    </xf>
    <xf numFmtId="171" fontId="0" fillId="19" borderId="12" xfId="0" applyNumberFormat="1" applyFill="1" applyBorder="1" applyAlignment="1">
      <alignment/>
    </xf>
    <xf numFmtId="3" fontId="0" fillId="19" borderId="0" xfId="0" applyNumberFormat="1" applyFill="1" applyBorder="1" applyAlignment="1">
      <alignment/>
    </xf>
    <xf numFmtId="3" fontId="0" fillId="19" borderId="17" xfId="0" applyNumberFormat="1" applyFill="1" applyBorder="1" applyAlignment="1">
      <alignment/>
    </xf>
    <xf numFmtId="0" fontId="0" fillId="19" borderId="12" xfId="0" applyFill="1" applyBorder="1" applyAlignment="1">
      <alignment/>
    </xf>
    <xf numFmtId="3" fontId="34" fillId="19" borderId="17" xfId="0" applyNumberFormat="1" applyFont="1" applyFill="1" applyBorder="1" applyAlignment="1">
      <alignment/>
    </xf>
    <xf numFmtId="0" fontId="0" fillId="10" borderId="12" xfId="0" applyFill="1" applyBorder="1" applyAlignment="1">
      <alignment/>
    </xf>
    <xf numFmtId="3" fontId="0" fillId="10" borderId="17" xfId="0" applyNumberFormat="1" applyFont="1" applyFill="1" applyBorder="1" applyAlignment="1">
      <alignment/>
    </xf>
    <xf numFmtId="10" fontId="29" fillId="0" borderId="15" xfId="52" applyNumberFormat="1" applyFont="1" applyBorder="1" applyAlignment="1">
      <alignment/>
    </xf>
    <xf numFmtId="10" fontId="29" fillId="0" borderId="17" xfId="52" applyNumberFormat="1" applyFont="1" applyBorder="1" applyAlignment="1">
      <alignment/>
    </xf>
    <xf numFmtId="3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4" fillId="12" borderId="10" xfId="0" applyFont="1" applyFill="1" applyBorder="1" applyAlignment="1">
      <alignment horizontal="center"/>
    </xf>
    <xf numFmtId="0" fontId="34" fillId="12" borderId="11" xfId="0" applyFont="1" applyFill="1" applyBorder="1" applyAlignment="1">
      <alignment horizontal="center"/>
    </xf>
    <xf numFmtId="180" fontId="0" fillId="12" borderId="17" xfId="52" applyNumberFormat="1" applyFont="1" applyFill="1" applyBorder="1" applyAlignment="1">
      <alignment/>
    </xf>
    <xf numFmtId="180" fontId="29" fillId="12" borderId="17" xfId="52" applyNumberFormat="1" applyFont="1" applyFill="1" applyBorder="1" applyAlignment="1">
      <alignment/>
    </xf>
    <xf numFmtId="180" fontId="0" fillId="12" borderId="16" xfId="52" applyNumberFormat="1" applyFont="1" applyFill="1" applyBorder="1" applyAlignment="1">
      <alignment/>
    </xf>
    <xf numFmtId="0" fontId="0" fillId="12" borderId="17" xfId="0" applyFont="1" applyFill="1" applyBorder="1" applyAlignment="1">
      <alignment/>
    </xf>
    <xf numFmtId="3" fontId="18" fillId="12" borderId="17" xfId="0" applyNumberFormat="1" applyFont="1" applyFill="1" applyBorder="1" applyAlignment="1">
      <alignment/>
    </xf>
    <xf numFmtId="3" fontId="19" fillId="12" borderId="17" xfId="0" applyNumberFormat="1" applyFont="1" applyFill="1" applyBorder="1" applyAlignment="1">
      <alignment/>
    </xf>
    <xf numFmtId="3" fontId="0" fillId="12" borderId="16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16.7109375" style="0" customWidth="1"/>
    <col min="2" max="2" width="17.140625" style="2" customWidth="1"/>
    <col min="3" max="3" width="13.421875" style="2" customWidth="1"/>
    <col min="4" max="4" width="11.421875" style="2" customWidth="1"/>
    <col min="5" max="5" width="15.7109375" style="2" bestFit="1" customWidth="1"/>
    <col min="6" max="6" width="15.140625" style="2" bestFit="1" customWidth="1"/>
    <col min="7" max="12" width="11.421875" style="2" customWidth="1"/>
  </cols>
  <sheetData>
    <row r="2" ht="15">
      <c r="A2" t="s">
        <v>3</v>
      </c>
    </row>
    <row r="3" spans="1:3" ht="15">
      <c r="A3" t="s">
        <v>6</v>
      </c>
      <c r="B3" s="2">
        <v>300000</v>
      </c>
      <c r="C3" s="3">
        <f>+B3/B5</f>
        <v>0.6</v>
      </c>
    </row>
    <row r="4" spans="1:3" ht="15">
      <c r="A4" t="s">
        <v>0</v>
      </c>
      <c r="B4" s="2">
        <v>200000</v>
      </c>
      <c r="C4" s="3">
        <f>+B4/B5</f>
        <v>0.4</v>
      </c>
    </row>
    <row r="5" ht="15">
      <c r="B5" s="2">
        <f>+B4+B3</f>
        <v>500000</v>
      </c>
    </row>
    <row r="6" ht="15">
      <c r="A6" t="s">
        <v>1</v>
      </c>
    </row>
    <row r="7" spans="1:2" ht="15">
      <c r="A7" t="s">
        <v>2</v>
      </c>
      <c r="B7" s="2">
        <v>200000</v>
      </c>
    </row>
    <row r="8" spans="1:2" ht="15">
      <c r="A8" t="s">
        <v>4</v>
      </c>
      <c r="B8" s="2">
        <f>+B7*C3</f>
        <v>120000</v>
      </c>
    </row>
    <row r="9" spans="1:2" ht="15">
      <c r="A9" t="s">
        <v>5</v>
      </c>
      <c r="B9" s="2">
        <f>+B7*C4</f>
        <v>80000</v>
      </c>
    </row>
    <row r="11" ht="15.75" thickBot="1"/>
    <row r="12" spans="1:3" ht="15">
      <c r="A12" s="52" t="s">
        <v>3</v>
      </c>
      <c r="B12" s="53"/>
      <c r="C12" s="24" t="s">
        <v>41</v>
      </c>
    </row>
    <row r="13" spans="1:3" ht="15">
      <c r="A13" s="14" t="s">
        <v>6</v>
      </c>
      <c r="B13" s="15">
        <v>50000000</v>
      </c>
      <c r="C13" s="54">
        <f>+B13/$B$17</f>
        <v>0.9803921568627451</v>
      </c>
    </row>
    <row r="14" spans="1:3" ht="15">
      <c r="A14" s="14" t="s">
        <v>7</v>
      </c>
      <c r="B14" s="15">
        <v>1000000</v>
      </c>
      <c r="C14" s="54">
        <f>+B14/$B$17</f>
        <v>0.0196078431372549</v>
      </c>
    </row>
    <row r="15" spans="1:3" ht="15">
      <c r="A15" s="14" t="s">
        <v>43</v>
      </c>
      <c r="B15" s="15"/>
      <c r="C15" s="54">
        <f>+B15/$B$17</f>
        <v>0</v>
      </c>
    </row>
    <row r="16" spans="1:5" ht="15">
      <c r="A16" s="16" t="s">
        <v>0</v>
      </c>
      <c r="B16" s="17"/>
      <c r="C16" s="55">
        <f>+B16/$B$17</f>
        <v>0</v>
      </c>
      <c r="E16" s="6"/>
    </row>
    <row r="17" spans="1:3" ht="15">
      <c r="A17" s="14" t="s">
        <v>8</v>
      </c>
      <c r="B17" s="15">
        <f>+SUM(B13:B16)</f>
        <v>51000000</v>
      </c>
      <c r="C17" s="54">
        <f>+SUM(C13:C16)</f>
        <v>1</v>
      </c>
    </row>
    <row r="18" spans="1:3" ht="15.75" thickBot="1">
      <c r="A18" s="18" t="s">
        <v>19</v>
      </c>
      <c r="B18" s="19">
        <f>+B17-B16</f>
        <v>51000000</v>
      </c>
      <c r="C18" s="56">
        <f>+C17-C16</f>
        <v>1</v>
      </c>
    </row>
    <row r="19" ht="15.75" thickBot="1"/>
    <row r="20" spans="1:11" ht="15">
      <c r="A20" s="52" t="s">
        <v>1</v>
      </c>
      <c r="B20" s="53"/>
      <c r="C20" s="24"/>
      <c r="K20" s="6"/>
    </row>
    <row r="21" spans="1:12" s="47" customFormat="1" ht="15">
      <c r="A21" s="48" t="s">
        <v>42</v>
      </c>
      <c r="B21" s="50">
        <v>500000</v>
      </c>
      <c r="C21" s="57">
        <f>+B21*C18</f>
        <v>500000</v>
      </c>
      <c r="D21" s="45"/>
      <c r="E21" s="45"/>
      <c r="F21" s="45"/>
      <c r="G21" s="45"/>
      <c r="H21" s="45"/>
      <c r="I21" s="45"/>
      <c r="J21" s="45"/>
      <c r="K21" s="46"/>
      <c r="L21" s="45"/>
    </row>
    <row r="22" spans="1:3" ht="15">
      <c r="A22" s="14" t="s">
        <v>6</v>
      </c>
      <c r="B22" s="49">
        <v>40000000</v>
      </c>
      <c r="C22" s="58">
        <f>+B22*C18</f>
        <v>40000000</v>
      </c>
    </row>
    <row r="23" spans="1:3" ht="15">
      <c r="A23" s="14" t="s">
        <v>7</v>
      </c>
      <c r="B23" s="15">
        <v>10000000</v>
      </c>
      <c r="C23" s="58">
        <f>+B23*C18</f>
        <v>10000000</v>
      </c>
    </row>
    <row r="24" spans="1:3" ht="15">
      <c r="A24" s="14" t="s">
        <v>30</v>
      </c>
      <c r="B24" s="15"/>
      <c r="C24" s="58">
        <f>+B24*C18</f>
        <v>0</v>
      </c>
    </row>
    <row r="25" spans="1:3" ht="15">
      <c r="A25" s="14" t="s">
        <v>40</v>
      </c>
      <c r="B25" s="15">
        <v>0</v>
      </c>
      <c r="C25" s="58">
        <f>+B25*C18</f>
        <v>0</v>
      </c>
    </row>
    <row r="26" spans="1:4" ht="15">
      <c r="A26" s="20" t="s">
        <v>31</v>
      </c>
      <c r="B26" s="21">
        <f>+B21+B23+B22+B24+B25</f>
        <v>50500000</v>
      </c>
      <c r="C26" s="59"/>
      <c r="D26" s="4"/>
    </row>
    <row r="27" spans="1:11" ht="15">
      <c r="A27" s="14" t="s">
        <v>4</v>
      </c>
      <c r="B27" s="15">
        <f>+B26*C18</f>
        <v>50500000</v>
      </c>
      <c r="C27" s="59"/>
      <c r="F27" s="8"/>
      <c r="H27" s="8"/>
      <c r="K27" s="9"/>
    </row>
    <row r="28" spans="1:11" ht="15.75" thickBot="1">
      <c r="A28" s="22" t="s">
        <v>9</v>
      </c>
      <c r="B28" s="23">
        <f>+B26-B27</f>
        <v>0</v>
      </c>
      <c r="C28" s="60"/>
      <c r="K28" s="6"/>
    </row>
    <row r="30" ht="15.75" thickBot="1">
      <c r="H30" s="5"/>
    </row>
    <row r="31" spans="1:7" ht="15">
      <c r="A31" s="12" t="s">
        <v>20</v>
      </c>
      <c r="B31" s="13"/>
      <c r="C31" s="43">
        <f>+B14/B18</f>
        <v>0.0196078431372549</v>
      </c>
      <c r="E31" s="4"/>
      <c r="F31" s="6"/>
      <c r="G31" s="6"/>
    </row>
    <row r="32" spans="1:7" ht="15">
      <c r="A32" s="14" t="s">
        <v>33</v>
      </c>
      <c r="B32" s="15"/>
      <c r="C32" s="44">
        <f>+B13/B18</f>
        <v>0.9803921568627451</v>
      </c>
      <c r="E32" s="4"/>
      <c r="F32" s="6"/>
      <c r="G32" s="6"/>
    </row>
    <row r="33" spans="1:3" ht="15">
      <c r="A33" s="14" t="s">
        <v>32</v>
      </c>
      <c r="B33" s="15"/>
      <c r="C33" s="27">
        <f>+B23*C18</f>
        <v>10000000</v>
      </c>
    </row>
    <row r="34" spans="1:5" ht="15">
      <c r="A34" s="28" t="s">
        <v>35</v>
      </c>
      <c r="B34" s="29"/>
      <c r="C34" s="30">
        <f>+C24*C31</f>
        <v>0</v>
      </c>
      <c r="E34" s="7"/>
    </row>
    <row r="35" spans="1:5" ht="15">
      <c r="A35" s="28" t="s">
        <v>27</v>
      </c>
      <c r="B35" s="29"/>
      <c r="C35" s="30">
        <f>+(C34*0.1)/0.2</f>
        <v>0</v>
      </c>
      <c r="E35" s="7"/>
    </row>
    <row r="36" spans="1:5" ht="15">
      <c r="A36" s="28" t="s">
        <v>36</v>
      </c>
      <c r="B36" s="29"/>
      <c r="C36" s="31">
        <f>+C34-C35</f>
        <v>0</v>
      </c>
      <c r="E36" s="7"/>
    </row>
    <row r="37" spans="1:5" ht="15">
      <c r="A37" s="32" t="s">
        <v>34</v>
      </c>
      <c r="B37" s="33"/>
      <c r="C37" s="34">
        <f>+C24*C32</f>
        <v>0</v>
      </c>
      <c r="E37" s="7"/>
    </row>
    <row r="38" spans="1:5" ht="15">
      <c r="A38" s="32" t="s">
        <v>27</v>
      </c>
      <c r="B38" s="33"/>
      <c r="C38" s="34">
        <f>+(C37*0.16)/0.2</f>
        <v>0</v>
      </c>
      <c r="E38" s="7"/>
    </row>
    <row r="39" spans="1:5" ht="15">
      <c r="A39" s="32" t="s">
        <v>36</v>
      </c>
      <c r="B39" s="33"/>
      <c r="C39" s="35">
        <f>+C37-C38</f>
        <v>0</v>
      </c>
      <c r="E39" s="7"/>
    </row>
    <row r="40" spans="1:5" ht="15">
      <c r="A40" s="36" t="s">
        <v>37</v>
      </c>
      <c r="B40" s="37"/>
      <c r="C40" s="38">
        <f>+(C22)*C31</f>
        <v>784313.725490196</v>
      </c>
      <c r="E40" s="7"/>
    </row>
    <row r="41" spans="1:9" ht="15">
      <c r="A41" s="39" t="s">
        <v>27</v>
      </c>
      <c r="B41" s="37"/>
      <c r="C41" s="38">
        <f>+(C40*0.1)/0.16</f>
        <v>490196.07843137253</v>
      </c>
      <c r="I41" s="5"/>
    </row>
    <row r="42" spans="1:9" ht="15">
      <c r="A42" s="39" t="s">
        <v>28</v>
      </c>
      <c r="B42" s="37"/>
      <c r="C42" s="40">
        <f>+C40-C41</f>
        <v>294117.6470588235</v>
      </c>
      <c r="E42" s="5"/>
      <c r="I42" s="5"/>
    </row>
    <row r="43" spans="1:9" ht="15">
      <c r="A43" s="41" t="s">
        <v>38</v>
      </c>
      <c r="B43" s="29"/>
      <c r="C43" s="42">
        <f>+C25*C31</f>
        <v>0</v>
      </c>
      <c r="E43" s="5"/>
      <c r="I43" s="5"/>
    </row>
    <row r="44" spans="1:9" ht="15">
      <c r="A44" s="41" t="s">
        <v>27</v>
      </c>
      <c r="B44" s="29"/>
      <c r="C44" s="30">
        <f>+(C43*0.05)/0.08</f>
        <v>0</v>
      </c>
      <c r="E44" s="5"/>
      <c r="F44" s="51"/>
      <c r="I44" s="5"/>
    </row>
    <row r="45" spans="1:3" ht="15">
      <c r="A45" s="41" t="s">
        <v>39</v>
      </c>
      <c r="B45" s="29"/>
      <c r="C45" s="31">
        <f>+C43-C44</f>
        <v>0</v>
      </c>
    </row>
    <row r="46" spans="1:2" ht="15.75" thickBot="1">
      <c r="A46" s="25" t="s">
        <v>29</v>
      </c>
      <c r="B46" s="26">
        <f>+B26-B28-C36-C39-C42-C45</f>
        <v>50205882.35294118</v>
      </c>
    </row>
    <row r="47" spans="1:2" ht="15">
      <c r="A47" s="10" t="s">
        <v>9</v>
      </c>
      <c r="B47" s="11">
        <f>+B26-B46</f>
        <v>294117.6470588222</v>
      </c>
    </row>
    <row r="54" ht="15">
      <c r="A54" t="s">
        <v>21</v>
      </c>
    </row>
    <row r="55" ht="15">
      <c r="A55" t="s">
        <v>22</v>
      </c>
    </row>
    <row r="57" ht="15">
      <c r="A57" s="1" t="s">
        <v>10</v>
      </c>
    </row>
    <row r="58" ht="15">
      <c r="A58" t="s">
        <v>11</v>
      </c>
    </row>
    <row r="59" ht="15">
      <c r="A59" t="s">
        <v>12</v>
      </c>
    </row>
    <row r="60" ht="15">
      <c r="A60" t="s">
        <v>13</v>
      </c>
    </row>
    <row r="62" ht="15">
      <c r="A62" t="s">
        <v>14</v>
      </c>
    </row>
    <row r="64" ht="15">
      <c r="A64" s="1" t="s">
        <v>15</v>
      </c>
    </row>
    <row r="66" ht="15">
      <c r="A66" t="s">
        <v>23</v>
      </c>
    </row>
    <row r="67" ht="15">
      <c r="A67" t="s">
        <v>24</v>
      </c>
    </row>
    <row r="69" ht="15">
      <c r="A69" t="s">
        <v>16</v>
      </c>
    </row>
    <row r="71" ht="15">
      <c r="A71" t="s">
        <v>17</v>
      </c>
    </row>
    <row r="73" ht="15">
      <c r="A73" t="s">
        <v>25</v>
      </c>
    </row>
    <row r="74" ht="15">
      <c r="A74" t="s">
        <v>26</v>
      </c>
    </row>
    <row r="76" ht="15">
      <c r="A76" t="s">
        <v>18</v>
      </c>
    </row>
  </sheetData>
  <sheetProtection/>
  <mergeCells count="2">
    <mergeCell ref="A20:B20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BENJAMIN</cp:lastModifiedBy>
  <dcterms:created xsi:type="dcterms:W3CDTF">2009-03-27T23:50:03Z</dcterms:created>
  <dcterms:modified xsi:type="dcterms:W3CDTF">2009-10-30T02:35:47Z</dcterms:modified>
  <cp:category/>
  <cp:version/>
  <cp:contentType/>
  <cp:contentStatus/>
</cp:coreProperties>
</file>