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F CAJA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<sst xmlns="http://schemas.openxmlformats.org/spreadsheetml/2006/main" count="74" uniqueCount="71">
  <si>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FLUJO DE CAJA PERSONAL</t>
  </si>
  <si>
    <t>TOTAL INGRESOS</t>
  </si>
  <si>
    <t>INGRESOS +</t>
  </si>
  <si>
    <t>EGRESOS ORDINARIOS (-)</t>
  </si>
  <si>
    <t>Seguros</t>
  </si>
  <si>
    <t>Vida</t>
  </si>
  <si>
    <t>Auto</t>
  </si>
  <si>
    <t>Salud</t>
  </si>
  <si>
    <t>Créditos</t>
  </si>
  <si>
    <t>Personal</t>
  </si>
  <si>
    <t>Hipoteca</t>
  </si>
  <si>
    <t>Servicios Públicos</t>
  </si>
  <si>
    <t>Gas</t>
  </si>
  <si>
    <t>Agua</t>
  </si>
  <si>
    <t>Electricidad</t>
  </si>
  <si>
    <t>Teléfono</t>
  </si>
  <si>
    <t>Celular</t>
  </si>
  <si>
    <t>Internet</t>
  </si>
  <si>
    <t>TV Cable / Satelital</t>
  </si>
  <si>
    <t xml:space="preserve">Gastos médicos </t>
  </si>
  <si>
    <t>Doctores</t>
  </si>
  <si>
    <t>Medicinas</t>
  </si>
  <si>
    <t>Tratamientos</t>
  </si>
  <si>
    <t>Autos</t>
  </si>
  <si>
    <t>Taller</t>
  </si>
  <si>
    <t>Hogar</t>
  </si>
  <si>
    <t>Arreglos</t>
  </si>
  <si>
    <t>Ropa</t>
  </si>
  <si>
    <t>Regalos</t>
  </si>
  <si>
    <t>Educación</t>
  </si>
  <si>
    <t>Útiles</t>
  </si>
  <si>
    <t>Libros</t>
  </si>
  <si>
    <t>Universidad</t>
  </si>
  <si>
    <t>Colegio</t>
  </si>
  <si>
    <t>Entretenimiento</t>
  </si>
  <si>
    <t>Cine / Teatros</t>
  </si>
  <si>
    <t>Restaurantes</t>
  </si>
  <si>
    <t>Otros gastos no categorizados</t>
  </si>
  <si>
    <t>TOTAL EGRESOS (-)</t>
  </si>
  <si>
    <t>Manuntencion</t>
  </si>
  <si>
    <t>AHORRO</t>
  </si>
  <si>
    <t>FLUJO DE CAJA MENSUAL</t>
  </si>
  <si>
    <t>Mensual</t>
  </si>
  <si>
    <t>Anual</t>
  </si>
  <si>
    <t>Total Períodos</t>
  </si>
  <si>
    <t>Salarios</t>
  </si>
  <si>
    <t>Subsidios de transporte</t>
  </si>
  <si>
    <t>Prima de servicios</t>
  </si>
  <si>
    <t>Cesantías</t>
  </si>
  <si>
    <t>Intereses a las Cesantías</t>
  </si>
  <si>
    <t>Comisiones</t>
  </si>
  <si>
    <t>Otros</t>
  </si>
  <si>
    <t xml:space="preserve">POR RELACIONES LABORALES </t>
  </si>
  <si>
    <t>POR OTROS CONCEPTOS</t>
  </si>
  <si>
    <t>Arrendamientos</t>
  </si>
  <si>
    <t>Ingresos Financieros</t>
  </si>
  <si>
    <t>Prestación de servicios</t>
  </si>
  <si>
    <t>Gastos de representación</t>
  </si>
  <si>
    <t>TOTAL INGRESOS POR RELACIONES LABORALES</t>
  </si>
  <si>
    <t>TOTAL INGRESOS POR OTROS CONCEPTOS</t>
  </si>
  <si>
    <t xml:space="preserve">Retenciones en la fuente </t>
  </si>
  <si>
    <t>Otros conceptos</t>
  </si>
  <si>
    <t xml:space="preserve">Otros gastos </t>
  </si>
  <si>
    <t>SOBRANTE (FALTANTE) DE EFECTIVO</t>
  </si>
  <si>
    <t>INGRESOS (EGRESOS) EXTRAORDINARIOS</t>
  </si>
  <si>
    <t>PRESTAMOS</t>
  </si>
  <si>
    <t>Intereses recibidos</t>
  </si>
  <si>
    <t>Intereses Pagados</t>
  </si>
  <si>
    <t>Saldo Final</t>
  </si>
  <si>
    <t>Arriendo</t>
  </si>
  <si>
    <t>Peaje y Combustible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</si>
</sst>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.00"/>
    <numFmt numFmtId="185" formatCode="&quot;$&quot;\ #,##0.0"/>
    <numFmt numFmtId="186" formatCode="&quot;$&quot;\ #,##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7.28125" style="0" bestFit="1" customWidth="1"/>
    <col min="2" max="3" width="13.00390625" style="0" customWidth="1"/>
    <col min="4" max="4" width="21.421875" style="0" bestFit="1" customWidth="1"/>
    <col min="5" max="5" width="12.421875" style="0" bestFit="1" customWidth="1"/>
  </cols>
  <sheetData>
    <row r="1" spans="1:4" ht="13.5" thickBot="1">
      <c r="A1" s="27" t="s">
        <v>0</v>
      </c>
      <c r="B1" s="27"/>
      <c r="C1" s="27"/>
      <c r="D1" s="27"/>
    </row>
    <row r="2" spans="1:4" ht="25.5">
      <c r="A2" s="16" t="s">
        <v>2</v>
      </c>
      <c r="B2" s="17" t="s">
        <v>42</v>
      </c>
      <c r="C2" s="18" t="s">
        <v>44</v>
      </c>
      <c r="D2" s="19" t="s">
        <v>43</v>
      </c>
    </row>
    <row r="3" spans="1:4" ht="12.75">
      <c r="A3" s="28" t="s">
        <v>52</v>
      </c>
      <c r="B3" s="29"/>
      <c r="C3" s="29"/>
      <c r="D3" s="30"/>
    </row>
    <row r="4" spans="1:4" ht="12.75">
      <c r="A4" s="1" t="s">
        <v>45</v>
      </c>
      <c r="B4" s="6">
        <v>1500000</v>
      </c>
      <c r="C4" s="13">
        <v>12</v>
      </c>
      <c r="D4" s="9">
        <f aca="true" t="shared" si="0" ref="D4:D9">+B4*C4</f>
        <v>18000000</v>
      </c>
    </row>
    <row r="5" spans="1:4" ht="12.75">
      <c r="A5" s="1" t="s">
        <v>46</v>
      </c>
      <c r="B5" s="6">
        <v>0</v>
      </c>
      <c r="C5" s="13">
        <v>12</v>
      </c>
      <c r="D5" s="9">
        <f t="shared" si="0"/>
        <v>0</v>
      </c>
    </row>
    <row r="6" spans="1:4" ht="12.75">
      <c r="A6" s="1" t="s">
        <v>47</v>
      </c>
      <c r="B6" s="6">
        <f>+B4*0.0833333333333333</f>
        <v>124999.99999999996</v>
      </c>
      <c r="C6" s="13">
        <v>12</v>
      </c>
      <c r="D6" s="9">
        <f t="shared" si="0"/>
        <v>1499999.9999999995</v>
      </c>
    </row>
    <row r="7" spans="1:5" ht="12.75">
      <c r="A7" s="1" t="s">
        <v>48</v>
      </c>
      <c r="B7" s="6">
        <f>+B4*0.0833333333333333</f>
        <v>124999.99999999996</v>
      </c>
      <c r="C7" s="13">
        <v>12</v>
      </c>
      <c r="D7" s="9">
        <f t="shared" si="0"/>
        <v>1499999.9999999995</v>
      </c>
      <c r="E7" s="3"/>
    </row>
    <row r="8" spans="1:4" ht="12.75">
      <c r="A8" s="1" t="s">
        <v>49</v>
      </c>
      <c r="B8" s="6">
        <f>+B7*0.12</f>
        <v>14999.999999999995</v>
      </c>
      <c r="C8" s="13">
        <v>0</v>
      </c>
      <c r="D8" s="9">
        <f t="shared" si="0"/>
        <v>0</v>
      </c>
    </row>
    <row r="9" spans="1:4" ht="12.75">
      <c r="A9" s="1" t="s">
        <v>51</v>
      </c>
      <c r="B9" s="6">
        <v>0</v>
      </c>
      <c r="C9" s="13">
        <v>12</v>
      </c>
      <c r="D9" s="9">
        <f t="shared" si="0"/>
        <v>0</v>
      </c>
    </row>
    <row r="10" spans="1:4" ht="12.75">
      <c r="A10" s="4" t="s">
        <v>58</v>
      </c>
      <c r="B10" s="7">
        <f>+SUM(B4:B9)</f>
        <v>1765000</v>
      </c>
      <c r="C10" s="14"/>
      <c r="D10" s="8">
        <f>+SUM(D4:D9)</f>
        <v>21000000</v>
      </c>
    </row>
    <row r="11" spans="1:4" ht="12.75">
      <c r="A11" s="24" t="s">
        <v>53</v>
      </c>
      <c r="B11" s="25"/>
      <c r="C11" s="25"/>
      <c r="D11" s="26"/>
    </row>
    <row r="12" spans="1:4" ht="12.75">
      <c r="A12" s="1" t="s">
        <v>54</v>
      </c>
      <c r="B12" s="6">
        <v>0</v>
      </c>
      <c r="C12" s="13">
        <v>0</v>
      </c>
      <c r="D12" s="9">
        <f>+B12*C12</f>
        <v>0</v>
      </c>
    </row>
    <row r="13" spans="1:4" ht="12.75">
      <c r="A13" s="1" t="s">
        <v>55</v>
      </c>
      <c r="B13" s="6">
        <v>0</v>
      </c>
      <c r="C13" s="13">
        <v>0</v>
      </c>
      <c r="D13" s="9">
        <f>+B13*C13</f>
        <v>0</v>
      </c>
    </row>
    <row r="14" spans="1:4" ht="12.75">
      <c r="A14" s="1" t="s">
        <v>56</v>
      </c>
      <c r="B14" s="6">
        <v>800000</v>
      </c>
      <c r="C14" s="13">
        <v>12</v>
      </c>
      <c r="D14" s="9">
        <f>+B14*C14</f>
        <v>9600000</v>
      </c>
    </row>
    <row r="15" spans="1:4" ht="12.75">
      <c r="A15" s="1" t="s">
        <v>50</v>
      </c>
      <c r="B15" s="6">
        <v>0</v>
      </c>
      <c r="C15" s="13">
        <v>0</v>
      </c>
      <c r="D15" s="9">
        <f>+B15*C15</f>
        <v>0</v>
      </c>
    </row>
    <row r="16" spans="1:4" ht="12.75">
      <c r="A16" s="1" t="s">
        <v>57</v>
      </c>
      <c r="B16" s="6">
        <v>0</v>
      </c>
      <c r="C16" s="13">
        <v>0</v>
      </c>
      <c r="D16" s="9">
        <f>+B16*C16</f>
        <v>0</v>
      </c>
    </row>
    <row r="17" spans="1:4" ht="12.75">
      <c r="A17" s="4" t="s">
        <v>59</v>
      </c>
      <c r="B17" s="7">
        <f>+SUM(B12:B16)</f>
        <v>800000</v>
      </c>
      <c r="C17" s="14"/>
      <c r="D17" s="8">
        <f>+SUM(D12:D16)</f>
        <v>9600000</v>
      </c>
    </row>
    <row r="18" spans="1:4" ht="12.75">
      <c r="A18" s="4" t="s">
        <v>1</v>
      </c>
      <c r="B18" s="7">
        <f>+B10+B17</f>
        <v>2565000</v>
      </c>
      <c r="C18" s="14"/>
      <c r="D18" s="8">
        <f>+D10+D17</f>
        <v>30600000</v>
      </c>
    </row>
    <row r="19" spans="1:4" ht="12.75">
      <c r="A19" s="31" t="s">
        <v>3</v>
      </c>
      <c r="B19" s="32"/>
      <c r="C19" s="32"/>
      <c r="D19" s="33"/>
    </row>
    <row r="20" spans="1:4" ht="12.75">
      <c r="A20" s="21" t="s">
        <v>4</v>
      </c>
      <c r="B20" s="22"/>
      <c r="C20" s="22"/>
      <c r="D20" s="23"/>
    </row>
    <row r="21" spans="1:4" ht="12.75">
      <c r="A21" s="1" t="s">
        <v>5</v>
      </c>
      <c r="B21" s="6">
        <v>0</v>
      </c>
      <c r="C21" s="13">
        <v>0</v>
      </c>
      <c r="D21" s="9">
        <f aca="true" t="shared" si="1" ref="D21:D62">+B21*C21</f>
        <v>0</v>
      </c>
    </row>
    <row r="22" spans="1:4" ht="12.75">
      <c r="A22" s="1" t="s">
        <v>6</v>
      </c>
      <c r="B22" s="6">
        <v>0</v>
      </c>
      <c r="C22" s="13">
        <v>0</v>
      </c>
      <c r="D22" s="9">
        <f t="shared" si="1"/>
        <v>0</v>
      </c>
    </row>
    <row r="23" spans="1:4" ht="12.75">
      <c r="A23" s="1" t="s">
        <v>7</v>
      </c>
      <c r="B23" s="6">
        <f>+B4*0.08</f>
        <v>120000</v>
      </c>
      <c r="C23" s="13">
        <v>12</v>
      </c>
      <c r="D23" s="9">
        <f t="shared" si="1"/>
        <v>1440000</v>
      </c>
    </row>
    <row r="24" spans="1:4" ht="12.75">
      <c r="A24" s="21" t="s">
        <v>8</v>
      </c>
      <c r="B24" s="22"/>
      <c r="C24" s="22"/>
      <c r="D24" s="23"/>
    </row>
    <row r="25" spans="1:4" ht="12.75">
      <c r="A25" s="1" t="s">
        <v>9</v>
      </c>
      <c r="B25" s="6">
        <v>450000</v>
      </c>
      <c r="C25" s="13">
        <v>12</v>
      </c>
      <c r="D25" s="9">
        <f t="shared" si="1"/>
        <v>5400000</v>
      </c>
    </row>
    <row r="26" spans="1:4" ht="12.75">
      <c r="A26" s="1" t="s">
        <v>10</v>
      </c>
      <c r="B26" s="6">
        <v>0</v>
      </c>
      <c r="C26" s="13">
        <v>0</v>
      </c>
      <c r="D26" s="9">
        <f t="shared" si="1"/>
        <v>0</v>
      </c>
    </row>
    <row r="27" spans="1:4" ht="12.75">
      <c r="A27" s="1" t="s">
        <v>69</v>
      </c>
      <c r="B27" s="6">
        <v>500000</v>
      </c>
      <c r="C27" s="13">
        <v>12</v>
      </c>
      <c r="D27" s="9">
        <f t="shared" si="1"/>
        <v>6000000</v>
      </c>
    </row>
    <row r="28" spans="1:4" ht="12.75">
      <c r="A28" s="21" t="s">
        <v>11</v>
      </c>
      <c r="B28" s="22"/>
      <c r="C28" s="22"/>
      <c r="D28" s="23"/>
    </row>
    <row r="29" spans="1:4" ht="12.75">
      <c r="A29" s="1" t="s">
        <v>12</v>
      </c>
      <c r="B29" s="6">
        <v>0</v>
      </c>
      <c r="C29" s="6">
        <v>0</v>
      </c>
      <c r="D29" s="9">
        <f t="shared" si="1"/>
        <v>0</v>
      </c>
    </row>
    <row r="30" spans="1:4" ht="12.75">
      <c r="A30" s="1" t="s">
        <v>13</v>
      </c>
      <c r="B30" s="6">
        <v>0</v>
      </c>
      <c r="C30" s="6">
        <v>0</v>
      </c>
      <c r="D30" s="9">
        <f t="shared" si="1"/>
        <v>0</v>
      </c>
    </row>
    <row r="31" spans="1:4" ht="12.75">
      <c r="A31" s="1" t="s">
        <v>14</v>
      </c>
      <c r="B31" s="6">
        <v>0</v>
      </c>
      <c r="C31" s="6">
        <v>0</v>
      </c>
      <c r="D31" s="9">
        <f t="shared" si="1"/>
        <v>0</v>
      </c>
    </row>
    <row r="32" spans="1:4" ht="12.75">
      <c r="A32" s="1" t="s">
        <v>15</v>
      </c>
      <c r="B32" s="6">
        <v>50000</v>
      </c>
      <c r="C32" s="6">
        <v>0</v>
      </c>
      <c r="D32" s="9">
        <f t="shared" si="1"/>
        <v>0</v>
      </c>
    </row>
    <row r="33" spans="1:4" ht="12.75">
      <c r="A33" s="1" t="s">
        <v>16</v>
      </c>
      <c r="B33" s="6">
        <v>45000</v>
      </c>
      <c r="C33" s="6">
        <v>12</v>
      </c>
      <c r="D33" s="9">
        <f t="shared" si="1"/>
        <v>540000</v>
      </c>
    </row>
    <row r="34" spans="1:4" ht="12.75">
      <c r="A34" s="1" t="s">
        <v>17</v>
      </c>
      <c r="B34" s="6">
        <v>50000</v>
      </c>
      <c r="C34" s="6">
        <v>12</v>
      </c>
      <c r="D34" s="9">
        <f t="shared" si="1"/>
        <v>600000</v>
      </c>
    </row>
    <row r="35" spans="1:4" ht="12.75">
      <c r="A35" s="1" t="s">
        <v>18</v>
      </c>
      <c r="B35" s="6">
        <v>0</v>
      </c>
      <c r="C35" s="6">
        <v>0</v>
      </c>
      <c r="D35" s="9">
        <f t="shared" si="1"/>
        <v>0</v>
      </c>
    </row>
    <row r="36" spans="1:4" ht="12.75">
      <c r="A36" s="21" t="s">
        <v>19</v>
      </c>
      <c r="B36" s="22"/>
      <c r="C36" s="22"/>
      <c r="D36" s="23"/>
    </row>
    <row r="37" spans="1:4" ht="12.75">
      <c r="A37" s="1" t="s">
        <v>20</v>
      </c>
      <c r="B37" s="6">
        <v>0</v>
      </c>
      <c r="C37" s="13">
        <v>0</v>
      </c>
      <c r="D37" s="9">
        <f t="shared" si="1"/>
        <v>0</v>
      </c>
    </row>
    <row r="38" spans="1:4" ht="12.75">
      <c r="A38" s="1" t="s">
        <v>21</v>
      </c>
      <c r="B38" s="6">
        <v>0</v>
      </c>
      <c r="C38" s="13">
        <v>0</v>
      </c>
      <c r="D38" s="9">
        <f t="shared" si="1"/>
        <v>0</v>
      </c>
    </row>
    <row r="39" spans="1:4" ht="12.75">
      <c r="A39" s="1" t="s">
        <v>22</v>
      </c>
      <c r="B39" s="6">
        <v>0</v>
      </c>
      <c r="C39" s="13">
        <v>0</v>
      </c>
      <c r="D39" s="9">
        <f t="shared" si="1"/>
        <v>0</v>
      </c>
    </row>
    <row r="40" spans="1:4" ht="12.75">
      <c r="A40" s="24" t="s">
        <v>23</v>
      </c>
      <c r="B40" s="25"/>
      <c r="C40" s="25"/>
      <c r="D40" s="26"/>
    </row>
    <row r="41" spans="1:4" ht="12.75">
      <c r="A41" s="1" t="s">
        <v>24</v>
      </c>
      <c r="B41" s="6">
        <v>0</v>
      </c>
      <c r="C41" s="13">
        <v>0</v>
      </c>
      <c r="D41" s="9">
        <f t="shared" si="1"/>
        <v>0</v>
      </c>
    </row>
    <row r="42" spans="1:4" ht="12.75">
      <c r="A42" s="1" t="s">
        <v>70</v>
      </c>
      <c r="B42" s="6">
        <v>0</v>
      </c>
      <c r="C42" s="13">
        <v>0</v>
      </c>
      <c r="D42" s="9">
        <f t="shared" si="1"/>
        <v>0</v>
      </c>
    </row>
    <row r="43" spans="1:4" ht="12.75">
      <c r="A43" s="24" t="s">
        <v>25</v>
      </c>
      <c r="B43" s="25"/>
      <c r="C43" s="25"/>
      <c r="D43" s="26"/>
    </row>
    <row r="44" spans="1:4" ht="12.75">
      <c r="A44" s="1" t="s">
        <v>39</v>
      </c>
      <c r="B44" s="6">
        <v>250000</v>
      </c>
      <c r="C44" s="13">
        <v>12</v>
      </c>
      <c r="D44" s="9">
        <f t="shared" si="1"/>
        <v>3000000</v>
      </c>
    </row>
    <row r="45" spans="1:4" ht="12.75">
      <c r="A45" s="1" t="s">
        <v>26</v>
      </c>
      <c r="B45" s="6">
        <v>0</v>
      </c>
      <c r="C45" s="13">
        <v>0</v>
      </c>
      <c r="D45" s="9">
        <f t="shared" si="1"/>
        <v>0</v>
      </c>
    </row>
    <row r="46" spans="1:4" ht="12.75">
      <c r="A46" s="20" t="s">
        <v>27</v>
      </c>
      <c r="B46" s="6">
        <v>80000</v>
      </c>
      <c r="C46" s="13">
        <v>12</v>
      </c>
      <c r="D46" s="9">
        <f t="shared" si="1"/>
        <v>960000</v>
      </c>
    </row>
    <row r="47" spans="1:4" ht="12.75">
      <c r="A47" s="20" t="s">
        <v>28</v>
      </c>
      <c r="B47" s="6">
        <v>0</v>
      </c>
      <c r="C47" s="13">
        <v>0</v>
      </c>
      <c r="D47" s="9">
        <f t="shared" si="1"/>
        <v>0</v>
      </c>
    </row>
    <row r="48" spans="1:4" ht="12.75">
      <c r="A48" s="21" t="s">
        <v>29</v>
      </c>
      <c r="B48" s="22"/>
      <c r="C48" s="22"/>
      <c r="D48" s="23"/>
    </row>
    <row r="49" spans="1:4" ht="12.75">
      <c r="A49" s="1" t="s">
        <v>30</v>
      </c>
      <c r="B49" s="6">
        <v>0</v>
      </c>
      <c r="C49" s="13">
        <v>0</v>
      </c>
      <c r="D49" s="9">
        <f t="shared" si="1"/>
        <v>0</v>
      </c>
    </row>
    <row r="50" spans="1:4" ht="12.75">
      <c r="A50" s="1" t="s">
        <v>31</v>
      </c>
      <c r="B50" s="6">
        <v>100000</v>
      </c>
      <c r="C50" s="13">
        <v>0</v>
      </c>
      <c r="D50" s="9">
        <f t="shared" si="1"/>
        <v>0</v>
      </c>
    </row>
    <row r="51" spans="1:4" ht="12.75">
      <c r="A51" s="1" t="s">
        <v>32</v>
      </c>
      <c r="B51" s="6">
        <v>0</v>
      </c>
      <c r="C51" s="13">
        <v>12</v>
      </c>
      <c r="D51" s="9">
        <f t="shared" si="1"/>
        <v>0</v>
      </c>
    </row>
    <row r="52" spans="1:4" ht="12.75">
      <c r="A52" s="1" t="s">
        <v>33</v>
      </c>
      <c r="B52" s="6">
        <v>0</v>
      </c>
      <c r="C52" s="13">
        <v>0</v>
      </c>
      <c r="D52" s="9">
        <f t="shared" si="1"/>
        <v>0</v>
      </c>
    </row>
    <row r="53" spans="1:4" ht="12.75">
      <c r="A53" s="21" t="s">
        <v>34</v>
      </c>
      <c r="B53" s="22"/>
      <c r="C53" s="22"/>
      <c r="D53" s="23"/>
    </row>
    <row r="54" spans="1:4" ht="12.75">
      <c r="A54" s="1" t="s">
        <v>35</v>
      </c>
      <c r="B54" s="6">
        <v>0</v>
      </c>
      <c r="C54" s="13">
        <v>0</v>
      </c>
      <c r="D54" s="9">
        <f t="shared" si="1"/>
        <v>0</v>
      </c>
    </row>
    <row r="55" spans="1:4" ht="12.75">
      <c r="A55" s="1" t="s">
        <v>36</v>
      </c>
      <c r="B55" s="6">
        <v>250000</v>
      </c>
      <c r="C55" s="13">
        <v>12</v>
      </c>
      <c r="D55" s="9">
        <f t="shared" si="1"/>
        <v>3000000</v>
      </c>
    </row>
    <row r="56" spans="1:4" ht="12.75">
      <c r="A56" s="21" t="s">
        <v>60</v>
      </c>
      <c r="B56" s="22"/>
      <c r="C56" s="22"/>
      <c r="D56" s="23"/>
    </row>
    <row r="57" spans="1:4" ht="12.75">
      <c r="A57" s="1" t="s">
        <v>50</v>
      </c>
      <c r="B57" s="6">
        <v>0</v>
      </c>
      <c r="C57" s="13">
        <v>0</v>
      </c>
      <c r="D57" s="9">
        <f t="shared" si="1"/>
        <v>0</v>
      </c>
    </row>
    <row r="58" spans="1:4" ht="12.75">
      <c r="A58" s="1" t="s">
        <v>54</v>
      </c>
      <c r="B58" s="6">
        <v>0</v>
      </c>
      <c r="C58" s="13">
        <v>0</v>
      </c>
      <c r="D58" s="9">
        <f t="shared" si="1"/>
        <v>0</v>
      </c>
    </row>
    <row r="59" spans="1:4" ht="12.75">
      <c r="A59" s="1" t="s">
        <v>55</v>
      </c>
      <c r="B59" s="6">
        <v>0</v>
      </c>
      <c r="C59" s="13">
        <v>0</v>
      </c>
      <c r="D59" s="9">
        <f t="shared" si="1"/>
        <v>0</v>
      </c>
    </row>
    <row r="60" spans="1:4" ht="12.75">
      <c r="A60" s="1" t="s">
        <v>61</v>
      </c>
      <c r="B60" s="6">
        <v>0</v>
      </c>
      <c r="C60" s="13">
        <v>0</v>
      </c>
      <c r="D60" s="9">
        <f t="shared" si="1"/>
        <v>0</v>
      </c>
    </row>
    <row r="61" spans="1:4" ht="12.75">
      <c r="A61" s="21" t="s">
        <v>62</v>
      </c>
      <c r="B61" s="22"/>
      <c r="C61" s="22"/>
      <c r="D61" s="23"/>
    </row>
    <row r="62" spans="1:4" ht="12.75">
      <c r="A62" s="20" t="s">
        <v>37</v>
      </c>
      <c r="B62" s="6">
        <v>0</v>
      </c>
      <c r="C62" s="13">
        <v>0</v>
      </c>
      <c r="D62" s="9">
        <f t="shared" si="1"/>
        <v>0</v>
      </c>
    </row>
    <row r="63" spans="1:4" ht="12.75">
      <c r="A63" s="5" t="s">
        <v>38</v>
      </c>
      <c r="B63" s="7">
        <f>+SUM(B20:B62)</f>
        <v>1895000</v>
      </c>
      <c r="C63" s="14"/>
      <c r="D63" s="8">
        <f>+SUM(D20:D62)</f>
        <v>20940000</v>
      </c>
    </row>
    <row r="64" spans="1:5" ht="12.75">
      <c r="A64" s="5" t="s">
        <v>63</v>
      </c>
      <c r="B64" s="7">
        <f>+B18-B63</f>
        <v>670000</v>
      </c>
      <c r="C64" s="14"/>
      <c r="D64" s="8">
        <f>+D18-D63</f>
        <v>9660000</v>
      </c>
      <c r="E64" s="3"/>
    </row>
    <row r="65" spans="1:5" ht="12.75">
      <c r="A65" s="4" t="s">
        <v>40</v>
      </c>
      <c r="B65" s="7">
        <f>+IF(B64&lt;0,0,B64)</f>
        <v>670000</v>
      </c>
      <c r="C65" s="14"/>
      <c r="D65" s="8">
        <f>+IF(D64&lt;0,0,D64)</f>
        <v>9660000</v>
      </c>
      <c r="E65" s="3"/>
    </row>
    <row r="66" spans="1:4" ht="12.75">
      <c r="A66" s="4" t="s">
        <v>65</v>
      </c>
      <c r="B66" s="7">
        <f>IF(B65&gt;0,0,-B64)*1.02</f>
        <v>0</v>
      </c>
      <c r="C66" s="14"/>
      <c r="D66" s="8">
        <f>IF(D65&gt;0,0,-D64)*1.02</f>
        <v>0</v>
      </c>
    </row>
    <row r="67" spans="1:4" ht="12.75">
      <c r="A67" s="4" t="s">
        <v>64</v>
      </c>
      <c r="B67" s="7"/>
      <c r="C67" s="14"/>
      <c r="D67" s="9"/>
    </row>
    <row r="68" spans="1:4" ht="12.75">
      <c r="A68" s="1" t="s">
        <v>66</v>
      </c>
      <c r="B68" s="6">
        <f>+B65*1%</f>
        <v>6700</v>
      </c>
      <c r="C68" s="13"/>
      <c r="D68" s="9">
        <f>+D65*1%</f>
        <v>96600</v>
      </c>
    </row>
    <row r="69" spans="1:4" ht="12.75">
      <c r="A69" s="1" t="s">
        <v>67</v>
      </c>
      <c r="B69" s="6">
        <f>IF(B66=0,0,ABS(+B64*2%))</f>
        <v>0</v>
      </c>
      <c r="C69" s="13"/>
      <c r="D69" s="9">
        <f>IF(D66=0,0,ABS(+D64*2%))</f>
        <v>0</v>
      </c>
    </row>
    <row r="70" spans="1:5" ht="12.75">
      <c r="A70" s="4" t="s">
        <v>68</v>
      </c>
      <c r="B70" s="7">
        <f>B64+B66+B68-B69</f>
        <v>676700</v>
      </c>
      <c r="C70" s="14"/>
      <c r="D70" s="8">
        <f>D64+D66+D68-D69</f>
        <v>9756600</v>
      </c>
      <c r="E70" s="3"/>
    </row>
    <row r="71" spans="1:4" ht="13.5" thickBot="1">
      <c r="A71" s="2" t="s">
        <v>41</v>
      </c>
      <c r="B71" s="10">
        <f>B70</f>
        <v>676700</v>
      </c>
      <c r="C71" s="15"/>
      <c r="D71" s="11">
        <f>D70</f>
        <v>9756600</v>
      </c>
    </row>
    <row r="72" spans="2:5" ht="12.75">
      <c r="B72" s="12"/>
      <c r="C72" s="12"/>
      <c r="D72" s="12"/>
      <c r="E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</sheetData>
  <sheetProtection/>
  <mergeCells count="14">
    <mergeCell ref="A28:D28"/>
    <mergeCell ref="A53:D53"/>
    <mergeCell ref="A1:D1"/>
    <mergeCell ref="A3:D3"/>
    <mergeCell ref="A11:D11"/>
    <mergeCell ref="A19:D19"/>
    <mergeCell ref="A20:D20"/>
    <mergeCell ref="A24:D24"/>
    <mergeCell ref="A56:D56"/>
    <mergeCell ref="A61:D61"/>
    <mergeCell ref="A36:D36"/>
    <mergeCell ref="A40:D40"/>
    <mergeCell ref="A43:D43"/>
    <mergeCell ref="A48:D4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BENJAMIN</cp:lastModifiedBy>
  <cp:lastPrinted>2007-08-29T22:10:16Z</cp:lastPrinted>
  <dcterms:created xsi:type="dcterms:W3CDTF">2007-08-28T22:08:19Z</dcterms:created>
  <dcterms:modified xsi:type="dcterms:W3CDTF">2009-09-08T01:52:53Z</dcterms:modified>
  <cp:category/>
  <cp:version/>
  <cp:contentType/>
  <cp:contentStatus/>
</cp:coreProperties>
</file>